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001" sheetId="2" r:id="rId2"/>
  </sheets>
  <definedNames/>
  <calcPr/>
  <webPublishing/>
</workbook>
</file>

<file path=xl/sharedStrings.xml><?xml version="1.0" encoding="utf-8"?>
<sst xmlns="http://schemas.openxmlformats.org/spreadsheetml/2006/main" count="266" uniqueCount="136">
  <si>
    <t>Rekapitulace ceny</t>
  </si>
  <si>
    <t>Stavba: ZR 2024 - III/38815 VD Vír I - hráz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</si>
  <si>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</si>
  <si>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</si>
  <si>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</si>
  <si>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</si>
  <si>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</si>
  <si>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</si>
  <si>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</si>
  <si>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</si>
  <si>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</si>
  <si>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</si>
  <si>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</si>
  <si>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</si>
  <si>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ZR 2024</t>
  </si>
  <si>
    <t>III/38815 VD Vír I - hráz</t>
  </si>
  <si>
    <t>O</t>
  </si>
  <si>
    <t>Rozpočet:</t>
  </si>
  <si>
    <t>0,00</t>
  </si>
  <si>
    <t>15,00</t>
  </si>
  <si>
    <t>21,00</t>
  </si>
  <si>
    <t>5</t>
  </si>
  <si>
    <t>3</t>
  </si>
  <si>
    <t>2</t>
  </si>
  <si>
    <t>001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</si>
  <si>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</si>
  <si>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</si>
  <si>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</si>
  <si>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</si>
  <si>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</si>
  <si>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</si>
  <si>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</si>
  <si>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</si>
  <si>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</si>
  <si>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</si>
  <si>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</si>
  <si>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</si>
  <si>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</si>
  <si>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</si>
  <si>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</si>
  <si>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</si>
  <si>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</si>
  <si>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</si>
  <si>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</si>
  <si>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</si>
  <si>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014101</t>
  </si>
  <si>
    <t>POPLATKY ZA SKLÁDKU</t>
  </si>
  <si>
    <t>M3</t>
  </si>
  <si>
    <t>PP</t>
  </si>
  <si>
    <t>vozovkové souvrství 2200kg/m3</t>
  </si>
  <si>
    <t>VV</t>
  </si>
  <si>
    <t>2=2,00000 [A]</t>
  </si>
  <si>
    <t>TS</t>
  </si>
  <si>
    <t>zahrnuje veškeré poplatky provozovateli skládky související s uložením odpadu na skládce.</t>
  </si>
  <si>
    <t>20</t>
  </si>
  <si>
    <t>02610</t>
  </si>
  <si>
    <t/>
  </si>
  <si>
    <t>ZKOUŠENÍ KONSTRUKCÍ A PRACÍ ZKUŠEBNOU ZHOTOVITELE</t>
  </si>
  <si>
    <t>KPL</t>
  </si>
  <si>
    <t>KPL = stavba   
zahrnuje veškeré náklady spojené s objednatelem požadovanými zkouškami</t>
  </si>
  <si>
    <t>23</t>
  </si>
  <si>
    <t>02720</t>
  </si>
  <si>
    <t>POMOC PRÁCE ZŘÍZ NEBO ZAJIŠŤ REGULACI A OCHRANU DOPRAVY</t>
  </si>
  <si>
    <t>Zajištění dopravně inženýrského opatření včetně projednání s Policiií ČR a získání povolení uzavírky silnice,  
Veškeré přechodné svislé i vodorovné dopravní značení, dopravní zařízení, výstražné vozíky, montáž, demontáž, pronájem, pravidelnou kontrolu, údržbu, servis, přemisťování, přeznačování a manipulaci s nimi,</t>
  </si>
  <si>
    <t>zahrnuje veškeré náklady spojené s objednatelem požadovanými zařízeními</t>
  </si>
  <si>
    <t>28</t>
  </si>
  <si>
    <t>02911</t>
  </si>
  <si>
    <t>OSTATNÍ POŽADAVKY - GEODETICKÉ ZAMĚŘENÍ</t>
  </si>
  <si>
    <t>KM</t>
  </si>
  <si>
    <t>pro realizaci stavby</t>
  </si>
  <si>
    <t>pro realizaci stavby   
zahrnuje veškeré náklady spojené s objednatelem požadovanými pracemi</t>
  </si>
  <si>
    <t>40</t>
  </si>
  <si>
    <t>03100</t>
  </si>
  <si>
    <t>ZAŘÍZENÍ STAVENIŠTĚ - ZŘÍZENÍ, PROVOZ, DEMONTÁŽ</t>
  </si>
  <si>
    <t>ČERPÁNÍ SE SOUHLASEM TDS</t>
  </si>
  <si>
    <t>KPL = stavba   
zahrnuje objednatelem povolené náklady na pořízení (event. pronájem), provozování, udržování a likvidaci zhotovitelova zařízení</t>
  </si>
  <si>
    <t>489</t>
  </si>
  <si>
    <t>03101</t>
  </si>
  <si>
    <t>KOMLPETNÍ PRÁCE SOUVISEJÍCÍ SE ZAJIŠTĚNÍM BOZP NA STAVBĚ</t>
  </si>
  <si>
    <t>zahrnuje objednatelem povolené náklady na pořízení (event. pronájem), provozování, udržování a likvidaci zhotovitelova zařízení</t>
  </si>
  <si>
    <t>Zemní práce</t>
  </si>
  <si>
    <t>84</t>
  </si>
  <si>
    <t>113727</t>
  </si>
  <si>
    <t>FRÉZOVÁNÍ ZPEVNĚNÝCH PLOCH ASFALTOVÝCH, ODVOZ DO 16KM</t>
  </si>
  <si>
    <t>frézování tl. 50 mm 
odvoz na skládku KSÚSV Bystřice nad Pernštejnem 
2127,5*0,05=106,37500</t>
  </si>
  <si>
    <t>Položka zahrnuje veškerou manipulaci s vybouranou sutí a s vybouranými hmotami vč. uložení na skládku (vč. urovnání do figury).     
Nezahrnuje poplatek za skládku.</t>
  </si>
  <si>
    <t>257</t>
  </si>
  <si>
    <t>572213</t>
  </si>
  <si>
    <t>SPOJOVACÍ POSTŘIK Z EMULZE DO 0,5KG/M2</t>
  </si>
  <si>
    <t>M2</t>
  </si>
  <si>
    <t>2127,5=2 127,50000 [A]</t>
  </si>
  <si>
    <t>- dodání všech předepsaných materiálů pro postřiky v předepsaném množství     
- provedení dle předepsaného technologického předpisu     
- zřízení vrstvy bez rozlišení šířky, pokládání vrstvy po etapách     
- úpravu napojení, ukončení</t>
  </si>
  <si>
    <t>269</t>
  </si>
  <si>
    <t>574A04</t>
  </si>
  <si>
    <t>ASFALTOVÝ BETON PRO OBRUSNÉ VRSTVY ACO 11+, 11S</t>
  </si>
  <si>
    <t>ACO 11+ tl. 50 mm  
2127,5*0,05=106,37500 [A]</t>
  </si>
  <si>
    <t>ACO 11+ 50/70   
- dodání směsi v požadované kvalitě     
- očištění podkladu     
- uložení směsi dle předepsaného technologického předpisu, zhutnění vrstvy v předepsané tloušťce     
- zřízení vrstvy bez rozlišení šířky, pokládání vrstvy po etapách, včetně pracovních spar a spojů     
- úpravu napojení, ukončení podél obrubníků, dilatačních zařízení, odvodňovacích proužků, odvodňovačů, vpustí, šachet a pod.     
- nezahrnuje postřiky, nátěry     
- nezahrnuje těsnění podél obrubníků, dilatačních zařízení, odvodňovacích proužků, odvodňovačů, vpustí, šachet a pod.</t>
  </si>
  <si>
    <t>319</t>
  </si>
  <si>
    <t>58910</t>
  </si>
  <si>
    <t>VÝPLŇ SPAR ASFALTEM</t>
  </si>
  <si>
    <t>M</t>
  </si>
  <si>
    <t>850=850,00000 [A]</t>
  </si>
  <si>
    <t>položka zahrnuje:     
- dodávku materiálu     
- vyčištění a výplň spar tímto materiálem</t>
  </si>
  <si>
    <t>8</t>
  </si>
  <si>
    <t>Potrubí</t>
  </si>
  <si>
    <t>488</t>
  </si>
  <si>
    <t>89922</t>
  </si>
  <si>
    <t>VÝŠKOVÁ ÚPRAVA MŘÍŽÍ</t>
  </si>
  <si>
    <t>KUS</t>
  </si>
  <si>
    <t>ČERPÁNÍ SE SOUHLASEM TDS 
2=2,00000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</si>
  <si>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</si>
  <si>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</si>
  <si>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487</t>
  </si>
  <si>
    <t>915111</t>
  </si>
  <si>
    <t>VODOROVNÉ DOPRAVNÍ ZNAČENÍ BARVOU HLADKÉ - DODÁVKA A POKLÁDKA</t>
  </si>
  <si>
    <t>VDZ barva bílá 
š. 125 mm 
370*2*0,125=92,50000 [A]</t>
  </si>
  <si>
    <t>položka zahrnuje:    
- dodání a pokládku nátěrového materiálu (měří se pouze natíraná plocha)    
- předznačení a reflexní úpravu</t>
  </si>
  <si>
    <t>402</t>
  </si>
  <si>
    <t>93808</t>
  </si>
  <si>
    <t>OČIŠTĚNÍ VOZOVEK ZAMETENÍM</t>
  </si>
  <si>
    <t>ČERPÁNÍ SE SOUHLASEM TDS 
2127,5=2 127,50000 [A]</t>
  </si>
  <si>
    <t>položka zahrnuje očištění předepsaným způsobem včetně odklizení vzniklého odpadu</t>
  </si>
  <si>
    <t>91</t>
  </si>
  <si>
    <t>Doplňující konstrukce a práce</t>
  </si>
  <si>
    <t>485</t>
  </si>
  <si>
    <t>919111</t>
  </si>
  <si>
    <t>ŘEZÁNÍ ASFALTOVÉHO KRYTU VOZOVEK TL DO 50MM</t>
  </si>
  <si>
    <t>CCA 400 M ZAŘEZAT RUČNĚ POMOCÍ ROZBRUŠOVAČKY (PRAVÁ STRANA U PŘÍDLAŽBY)</t>
  </si>
  <si>
    <t>položka zahrnuje řezání vozovkové vrstvy v předepsané tloušťce, včetně spotřeby vody</t>
  </si>
  <si>
    <t>96</t>
  </si>
  <si>
    <t>Bourání konstrukcí</t>
  </si>
  <si>
    <t>486</t>
  </si>
  <si>
    <t>113138</t>
  </si>
  <si>
    <t>ODSTRANĚNÍ KRYTU ZPEVNĚNÝCH PLOCH S ASFALT POJIVEM, ODVOZ DO 20KM</t>
  </si>
  <si>
    <t>oboustranné dobourání pásků u obrub a přídlažby po frézování obrusné vrstvy 
ČERPÁNÍ SE SOUHLASEM TDS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</si>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</sst>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24</v>
      </c>
      <c s="20" t="s">
        <v>25</v>
      </c>
      <c s="21">
        <f>'001'!I3</f>
      </c>
      <c s="21">
        <f>'001'!O2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0+O8+O33+O38+O51+O56+O65+O70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24</v>
      </c>
      <c s="41">
        <f>0+I8+I33+I38+I51+I56+I65+I70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24</v>
      </c>
      <c s="6"/>
      <c s="18" t="s">
        <v>25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27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44</v>
      </c>
      <c s="29" t="s">
        <v>22</v>
      </c>
      <c s="29" t="s">
        <v>45</v>
      </c>
      <c s="25" t="s">
        <v>23</v>
      </c>
      <c s="30" t="s">
        <v>46</v>
      </c>
      <c s="31" t="s">
        <v>47</v>
      </c>
      <c s="32">
        <v>2</v>
      </c>
      <c s="33">
        <v>0</v>
      </c>
      <c s="33">
        <f>ROUND(ROUND(H9,2)*ROUND(G9,5),2)</f>
      </c>
      <c r="O9">
        <f>(I9*21)/100</f>
      </c>
      <c t="s">
        <v>23</v>
      </c>
    </row>
    <row r="10" spans="1:5" ht="12.75">
      <c r="A10" s="34" t="s">
        <v>48</v>
      </c>
      <c r="E10" s="35" t="s">
        <v>49</v>
      </c>
    </row>
    <row r="11" spans="1:5" ht="12.75">
      <c r="A11" s="36" t="s">
        <v>50</v>
      </c>
      <c r="E11" s="37" t="s">
        <v>51</v>
      </c>
    </row>
    <row r="12" spans="1:5" ht="25.5">
      <c r="A12" t="s">
        <v>52</v>
      </c>
      <c r="E12" s="35" t="s">
        <v>53</v>
      </c>
    </row>
    <row r="13" spans="1:16" ht="12.75">
      <c r="A13" s="25" t="s">
        <v>44</v>
      </c>
      <c s="29" t="s">
        <v>54</v>
      </c>
      <c s="29" t="s">
        <v>55</v>
      </c>
      <c s="25" t="s">
        <v>56</v>
      </c>
      <c s="30" t="s">
        <v>57</v>
      </c>
      <c s="31" t="s">
        <v>58</v>
      </c>
      <c s="32">
        <v>1</v>
      </c>
      <c s="33">
        <v>0</v>
      </c>
      <c s="33">
        <f>ROUND(ROUND(H13,2)*ROUND(G13,5),2)</f>
      </c>
      <c r="O13">
        <f>(I13*21)/100</f>
      </c>
      <c t="s">
        <v>23</v>
      </c>
    </row>
    <row r="14" spans="1:5" ht="12.75">
      <c r="A14" s="34" t="s">
        <v>48</v>
      </c>
      <c r="E14" s="35" t="s">
        <v>56</v>
      </c>
    </row>
    <row r="15" spans="1:5" ht="12.75">
      <c r="A15" s="36" t="s">
        <v>50</v>
      </c>
      <c r="E15" s="37" t="s">
        <v>56</v>
      </c>
    </row>
    <row r="16" spans="1:5" ht="25.5">
      <c r="A16" t="s">
        <v>52</v>
      </c>
      <c r="E16" s="35" t="s">
        <v>59</v>
      </c>
    </row>
    <row r="17" spans="1:16" ht="12.75">
      <c r="A17" s="25" t="s">
        <v>44</v>
      </c>
      <c s="29" t="s">
        <v>60</v>
      </c>
      <c s="29" t="s">
        <v>61</v>
      </c>
      <c s="25" t="s">
        <v>56</v>
      </c>
      <c s="30" t="s">
        <v>62</v>
      </c>
      <c s="31" t="s">
        <v>58</v>
      </c>
      <c s="32">
        <v>1</v>
      </c>
      <c s="33">
        <v>0</v>
      </c>
      <c s="33">
        <f>ROUND(ROUND(H17,2)*ROUND(G17,5),2)</f>
      </c>
      <c r="O17">
        <f>(I17*21)/100</f>
      </c>
      <c t="s">
        <v>23</v>
      </c>
    </row>
    <row r="18" spans="1:5" ht="63.75">
      <c r="A18" s="34" t="s">
        <v>48</v>
      </c>
      <c r="E18" s="35" t="s">
        <v>63</v>
      </c>
    </row>
    <row r="19" spans="1:5" ht="12.75">
      <c r="A19" s="36" t="s">
        <v>50</v>
      </c>
      <c r="E19" s="37" t="s">
        <v>56</v>
      </c>
    </row>
    <row r="20" spans="1:5" ht="12.75">
      <c r="A20" t="s">
        <v>52</v>
      </c>
      <c r="E20" s="35" t="s">
        <v>64</v>
      </c>
    </row>
    <row r="21" spans="1:16" ht="12.75">
      <c r="A21" s="25" t="s">
        <v>44</v>
      </c>
      <c s="29" t="s">
        <v>65</v>
      </c>
      <c s="29" t="s">
        <v>66</v>
      </c>
      <c s="25" t="s">
        <v>29</v>
      </c>
      <c s="30" t="s">
        <v>67</v>
      </c>
      <c s="31" t="s">
        <v>68</v>
      </c>
      <c s="32">
        <v>0.37</v>
      </c>
      <c s="33">
        <v>0</v>
      </c>
      <c s="33">
        <f>ROUND(ROUND(H21,2)*ROUND(G21,5),2)</f>
      </c>
      <c r="O21">
        <f>(I21*21)/100</f>
      </c>
      <c t="s">
        <v>23</v>
      </c>
    </row>
    <row r="22" spans="1:5" ht="12.75">
      <c r="A22" s="34" t="s">
        <v>48</v>
      </c>
      <c r="E22" s="35" t="s">
        <v>56</v>
      </c>
    </row>
    <row r="23" spans="1:5" ht="12.75">
      <c r="A23" s="36" t="s">
        <v>50</v>
      </c>
      <c r="E23" s="37" t="s">
        <v>69</v>
      </c>
    </row>
    <row r="24" spans="1:5" ht="25.5">
      <c r="A24" t="s">
        <v>52</v>
      </c>
      <c r="E24" s="35" t="s">
        <v>70</v>
      </c>
    </row>
    <row r="25" spans="1:16" ht="12.75">
      <c r="A25" s="25" t="s">
        <v>44</v>
      </c>
      <c s="29" t="s">
        <v>71</v>
      </c>
      <c s="29" t="s">
        <v>72</v>
      </c>
      <c s="25" t="s">
        <v>56</v>
      </c>
      <c s="30" t="s">
        <v>73</v>
      </c>
      <c s="31" t="s">
        <v>58</v>
      </c>
      <c s="32">
        <v>1</v>
      </c>
      <c s="33">
        <v>0</v>
      </c>
      <c s="33">
        <f>ROUND(ROUND(H25,2)*ROUND(G25,5),2)</f>
      </c>
      <c r="O25">
        <f>(I25*21)/100</f>
      </c>
      <c t="s">
        <v>23</v>
      </c>
    </row>
    <row r="26" spans="1:5" ht="12.75">
      <c r="A26" s="34" t="s">
        <v>48</v>
      </c>
      <c r="E26" s="35" t="s">
        <v>56</v>
      </c>
    </row>
    <row r="27" spans="1:5" ht="12.75">
      <c r="A27" s="36" t="s">
        <v>50</v>
      </c>
      <c r="E27" s="37" t="s">
        <v>74</v>
      </c>
    </row>
    <row r="28" spans="1:5" ht="38.25">
      <c r="A28" t="s">
        <v>52</v>
      </c>
      <c r="E28" s="35" t="s">
        <v>75</v>
      </c>
    </row>
    <row r="29" spans="1:16" ht="12.75">
      <c r="A29" s="25" t="s">
        <v>44</v>
      </c>
      <c s="29" t="s">
        <v>76</v>
      </c>
      <c s="29" t="s">
        <v>77</v>
      </c>
      <c s="25" t="s">
        <v>56</v>
      </c>
      <c s="30" t="s">
        <v>78</v>
      </c>
      <c s="31" t="s">
        <v>58</v>
      </c>
      <c s="32">
        <v>1</v>
      </c>
      <c s="33">
        <v>0</v>
      </c>
      <c s="33">
        <f>ROUND(ROUND(H29,2)*ROUND(G29,5),2)</f>
      </c>
      <c r="O29">
        <f>(I29*21)/100</f>
      </c>
      <c t="s">
        <v>23</v>
      </c>
    </row>
    <row r="30" spans="1:5" ht="12.75">
      <c r="A30" s="34" t="s">
        <v>48</v>
      </c>
      <c r="E30" s="35" t="s">
        <v>56</v>
      </c>
    </row>
    <row r="31" spans="1:5" ht="12.75">
      <c r="A31" s="36" t="s">
        <v>50</v>
      </c>
      <c r="E31" s="37" t="s">
        <v>74</v>
      </c>
    </row>
    <row r="32" spans="1:5" ht="25.5">
      <c r="A32" t="s">
        <v>52</v>
      </c>
      <c r="E32" s="35" t="s">
        <v>79</v>
      </c>
    </row>
    <row r="33" spans="1:18" ht="12.75" customHeight="1">
      <c r="A33" s="6" t="s">
        <v>42</v>
      </c>
      <c s="6"/>
      <c s="39" t="s">
        <v>29</v>
      </c>
      <c s="6"/>
      <c s="27" t="s">
        <v>80</v>
      </c>
      <c s="6"/>
      <c s="6"/>
      <c s="6"/>
      <c s="40">
        <f>0+Q33</f>
      </c>
      <c r="O33">
        <f>0+R33</f>
      </c>
      <c r="Q33">
        <f>0+I34</f>
      </c>
      <c>
        <f>0+O34</f>
      </c>
    </row>
    <row r="34" spans="1:16" ht="12.75">
      <c r="A34" s="25" t="s">
        <v>44</v>
      </c>
      <c s="29" t="s">
        <v>81</v>
      </c>
      <c s="29" t="s">
        <v>82</v>
      </c>
      <c s="25" t="s">
        <v>56</v>
      </c>
      <c s="30" t="s">
        <v>83</v>
      </c>
      <c s="31" t="s">
        <v>47</v>
      </c>
      <c s="32">
        <v>106.375</v>
      </c>
      <c s="33">
        <v>0</v>
      </c>
      <c s="33">
        <f>ROUND(ROUND(H34,2)*ROUND(G34,5),2)</f>
      </c>
      <c r="O34">
        <f>(I34*21)/100</f>
      </c>
      <c t="s">
        <v>23</v>
      </c>
    </row>
    <row r="35" spans="1:5" ht="12.75">
      <c r="A35" s="34" t="s">
        <v>48</v>
      </c>
      <c r="E35" s="35" t="s">
        <v>56</v>
      </c>
    </row>
    <row r="36" spans="1:5" ht="38.25">
      <c r="A36" s="36" t="s">
        <v>50</v>
      </c>
      <c r="E36" s="37" t="s">
        <v>84</v>
      </c>
    </row>
    <row r="37" spans="1:5" ht="38.25">
      <c r="A37" t="s">
        <v>52</v>
      </c>
      <c r="E37" s="35" t="s">
        <v>85</v>
      </c>
    </row>
    <row r="38" spans="1:18" ht="12.75" customHeight="1">
      <c r="A38" s="6" t="s">
        <v>42</v>
      </c>
      <c s="6"/>
      <c s="39" t="s">
        <v>21</v>
      </c>
      <c s="6"/>
      <c s="27" t="s">
        <v>25</v>
      </c>
      <c s="6"/>
      <c s="6"/>
      <c s="6"/>
      <c s="40">
        <f>0+Q38</f>
      </c>
      <c r="O38">
        <f>0+R38</f>
      </c>
      <c r="Q38">
        <f>0+I39+I43+I47</f>
      </c>
      <c>
        <f>0+O39+O43+O47</f>
      </c>
    </row>
    <row r="39" spans="1:16" ht="12.75">
      <c r="A39" s="25" t="s">
        <v>44</v>
      </c>
      <c s="29" t="s">
        <v>86</v>
      </c>
      <c s="29" t="s">
        <v>87</v>
      </c>
      <c s="25" t="s">
        <v>56</v>
      </c>
      <c s="30" t="s">
        <v>88</v>
      </c>
      <c s="31" t="s">
        <v>89</v>
      </c>
      <c s="32">
        <v>2127.5</v>
      </c>
      <c s="33">
        <v>0</v>
      </c>
      <c s="33">
        <f>ROUND(ROUND(H39,2)*ROUND(G39,5),2)</f>
      </c>
      <c r="O39">
        <f>(I39*21)/100</f>
      </c>
      <c t="s">
        <v>23</v>
      </c>
    </row>
    <row r="40" spans="1:5" ht="12.75">
      <c r="A40" s="34" t="s">
        <v>48</v>
      </c>
      <c r="E40" s="35" t="s">
        <v>56</v>
      </c>
    </row>
    <row r="41" spans="1:5" ht="12.75">
      <c r="A41" s="36" t="s">
        <v>50</v>
      </c>
      <c r="E41" s="37" t="s">
        <v>90</v>
      </c>
    </row>
    <row r="42" spans="1:5" ht="51">
      <c r="A42" t="s">
        <v>52</v>
      </c>
      <c r="E42" s="35" t="s">
        <v>91</v>
      </c>
    </row>
    <row r="43" spans="1:16" ht="12.75">
      <c r="A43" s="25" t="s">
        <v>44</v>
      </c>
      <c s="29" t="s">
        <v>92</v>
      </c>
      <c s="29" t="s">
        <v>93</v>
      </c>
      <c s="25" t="s">
        <v>56</v>
      </c>
      <c s="30" t="s">
        <v>94</v>
      </c>
      <c s="31" t="s">
        <v>47</v>
      </c>
      <c s="32">
        <v>106.375</v>
      </c>
      <c s="33">
        <v>0</v>
      </c>
      <c s="33">
        <f>ROUND(ROUND(H43,2)*ROUND(G43,5),2)</f>
      </c>
      <c r="O43">
        <f>(I43*21)/100</f>
      </c>
      <c t="s">
        <v>23</v>
      </c>
    </row>
    <row r="44" spans="1:5" ht="12.75">
      <c r="A44" s="34" t="s">
        <v>48</v>
      </c>
      <c r="E44" s="35" t="s">
        <v>56</v>
      </c>
    </row>
    <row r="45" spans="1:5" ht="25.5">
      <c r="A45" s="36" t="s">
        <v>50</v>
      </c>
      <c r="E45" s="37" t="s">
        <v>95</v>
      </c>
    </row>
    <row r="46" spans="1:5" ht="153">
      <c r="A46" t="s">
        <v>52</v>
      </c>
      <c r="E46" s="35" t="s">
        <v>96</v>
      </c>
    </row>
    <row r="47" spans="1:16" ht="12.75">
      <c r="A47" s="25" t="s">
        <v>44</v>
      </c>
      <c s="29" t="s">
        <v>97</v>
      </c>
      <c s="29" t="s">
        <v>98</v>
      </c>
      <c s="25" t="s">
        <v>56</v>
      </c>
      <c s="30" t="s">
        <v>99</v>
      </c>
      <c s="31" t="s">
        <v>100</v>
      </c>
      <c s="32">
        <v>850</v>
      </c>
      <c s="33">
        <v>0</v>
      </c>
      <c s="33">
        <f>ROUND(ROUND(H47,2)*ROUND(G47,5),2)</f>
      </c>
      <c r="O47">
        <f>(I47*21)/100</f>
      </c>
      <c t="s">
        <v>23</v>
      </c>
    </row>
    <row r="48" spans="1:5" ht="12.75">
      <c r="A48" s="34" t="s">
        <v>48</v>
      </c>
      <c r="E48" s="35" t="s">
        <v>56</v>
      </c>
    </row>
    <row r="49" spans="1:5" ht="12.75">
      <c r="A49" s="36" t="s">
        <v>50</v>
      </c>
      <c r="E49" s="37" t="s">
        <v>101</v>
      </c>
    </row>
    <row r="50" spans="1:5" ht="38.25">
      <c r="A50" t="s">
        <v>52</v>
      </c>
      <c r="E50" s="35" t="s">
        <v>102</v>
      </c>
    </row>
    <row r="51" spans="1:18" ht="12.75" customHeight="1">
      <c r="A51" s="6" t="s">
        <v>42</v>
      </c>
      <c s="6"/>
      <c s="39" t="s">
        <v>103</v>
      </c>
      <c s="6"/>
      <c s="27" t="s">
        <v>104</v>
      </c>
      <c s="6"/>
      <c s="6"/>
      <c s="6"/>
      <c s="40">
        <f>0+Q51</f>
      </c>
      <c r="O51">
        <f>0+R51</f>
      </c>
      <c r="Q51">
        <f>0+I52</f>
      </c>
      <c>
        <f>0+O52</f>
      </c>
    </row>
    <row r="52" spans="1:16" ht="12.75">
      <c r="A52" s="25" t="s">
        <v>44</v>
      </c>
      <c s="29" t="s">
        <v>105</v>
      </c>
      <c s="29" t="s">
        <v>106</v>
      </c>
      <c s="25" t="s">
        <v>56</v>
      </c>
      <c s="30" t="s">
        <v>107</v>
      </c>
      <c s="31" t="s">
        <v>108</v>
      </c>
      <c s="32">
        <v>2</v>
      </c>
      <c s="33">
        <v>0</v>
      </c>
      <c s="33">
        <f>ROUND(ROUND(H52,2)*ROUND(G52,5),2)</f>
      </c>
      <c r="O52">
        <f>(I52*21)/100</f>
      </c>
      <c t="s">
        <v>23</v>
      </c>
    </row>
    <row r="53" spans="1:5" ht="12.75">
      <c r="A53" s="34" t="s">
        <v>48</v>
      </c>
      <c r="E53" s="35" t="s">
        <v>56</v>
      </c>
    </row>
    <row r="54" spans="1:5" ht="25.5">
      <c r="A54" s="36" t="s">
        <v>50</v>
      </c>
      <c r="E54" s="37" t="s">
        <v>109</v>
      </c>
    </row>
    <row r="55" spans="1:5" ht="25.5">
      <c r="A55" t="s">
        <v>52</v>
      </c>
      <c r="E55" s="35" t="s">
        <v>110</v>
      </c>
    </row>
    <row r="56" spans="1:18" ht="12.75" customHeight="1">
      <c r="A56" s="6" t="s">
        <v>42</v>
      </c>
      <c s="6"/>
      <c s="39" t="s">
        <v>39</v>
      </c>
      <c s="6"/>
      <c s="27" t="s">
        <v>111</v>
      </c>
      <c s="6"/>
      <c s="6"/>
      <c s="6"/>
      <c s="40">
        <f>0+Q56</f>
      </c>
      <c r="O56">
        <f>0+R56</f>
      </c>
      <c r="Q56">
        <f>0+I57+I61</f>
      </c>
      <c>
        <f>0+O57+O61</f>
      </c>
    </row>
    <row r="57" spans="1:16" ht="25.5">
      <c r="A57" s="25" t="s">
        <v>44</v>
      </c>
      <c s="29" t="s">
        <v>112</v>
      </c>
      <c s="29" t="s">
        <v>113</v>
      </c>
      <c s="25" t="s">
        <v>56</v>
      </c>
      <c s="30" t="s">
        <v>114</v>
      </c>
      <c s="31" t="s">
        <v>89</v>
      </c>
      <c s="32">
        <v>92.5</v>
      </c>
      <c s="33">
        <v>0</v>
      </c>
      <c s="33">
        <f>ROUND(ROUND(H57,2)*ROUND(G57,5),2)</f>
      </c>
      <c r="O57">
        <f>(I57*21)/100</f>
      </c>
      <c t="s">
        <v>23</v>
      </c>
    </row>
    <row r="58" spans="1:5" ht="12.75">
      <c r="A58" s="34" t="s">
        <v>48</v>
      </c>
      <c r="E58" s="35" t="s">
        <v>56</v>
      </c>
    </row>
    <row r="59" spans="1:5" ht="38.25">
      <c r="A59" s="36" t="s">
        <v>50</v>
      </c>
      <c r="E59" s="37" t="s">
        <v>115</v>
      </c>
    </row>
    <row r="60" spans="1:5" ht="38.25">
      <c r="A60" t="s">
        <v>52</v>
      </c>
      <c r="E60" s="35" t="s">
        <v>116</v>
      </c>
    </row>
    <row r="61" spans="1:16" ht="12.75">
      <c r="A61" s="25" t="s">
        <v>44</v>
      </c>
      <c s="29" t="s">
        <v>117</v>
      </c>
      <c s="29" t="s">
        <v>118</v>
      </c>
      <c s="25" t="s">
        <v>56</v>
      </c>
      <c s="30" t="s">
        <v>119</v>
      </c>
      <c s="31" t="s">
        <v>89</v>
      </c>
      <c s="32">
        <v>2127.5</v>
      </c>
      <c s="33">
        <v>0</v>
      </c>
      <c s="33">
        <f>ROUND(ROUND(H61,2)*ROUND(G61,5),2)</f>
      </c>
      <c r="O61">
        <f>(I61*21)/100</f>
      </c>
      <c t="s">
        <v>23</v>
      </c>
    </row>
    <row r="62" spans="1:5" ht="12.75">
      <c r="A62" s="34" t="s">
        <v>48</v>
      </c>
      <c r="E62" s="35" t="s">
        <v>56</v>
      </c>
    </row>
    <row r="63" spans="1:5" ht="25.5">
      <c r="A63" s="36" t="s">
        <v>50</v>
      </c>
      <c r="E63" s="37" t="s">
        <v>120</v>
      </c>
    </row>
    <row r="64" spans="1:5" ht="25.5">
      <c r="A64" t="s">
        <v>52</v>
      </c>
      <c r="E64" s="35" t="s">
        <v>121</v>
      </c>
    </row>
    <row r="65" spans="1:18" ht="12.75" customHeight="1">
      <c r="A65" s="6" t="s">
        <v>42</v>
      </c>
      <c s="6"/>
      <c s="39" t="s">
        <v>122</v>
      </c>
      <c s="6"/>
      <c s="27" t="s">
        <v>123</v>
      </c>
      <c s="6"/>
      <c s="6"/>
      <c s="6"/>
      <c s="40">
        <f>0+Q65</f>
      </c>
      <c r="O65">
        <f>0+R65</f>
      </c>
      <c r="Q65">
        <f>0+I66</f>
      </c>
      <c>
        <f>0+O66</f>
      </c>
    </row>
    <row r="66" spans="1:16" ht="12.75">
      <c r="A66" s="25" t="s">
        <v>44</v>
      </c>
      <c s="29" t="s">
        <v>124</v>
      </c>
      <c s="29" t="s">
        <v>125</v>
      </c>
      <c s="25" t="s">
        <v>56</v>
      </c>
      <c s="30" t="s">
        <v>126</v>
      </c>
      <c s="31" t="s">
        <v>100</v>
      </c>
      <c s="32">
        <v>1200</v>
      </c>
      <c s="33">
        <v>0</v>
      </c>
      <c s="33">
        <f>ROUND(ROUND(H66,2)*ROUND(G66,5),2)</f>
      </c>
      <c r="O66">
        <f>(I66*21)/100</f>
      </c>
      <c t="s">
        <v>23</v>
      </c>
    </row>
    <row r="67" spans="1:5" ht="12.75">
      <c r="A67" s="34" t="s">
        <v>48</v>
      </c>
      <c r="E67" s="35" t="s">
        <v>56</v>
      </c>
    </row>
    <row r="68" spans="1:5" ht="25.5">
      <c r="A68" s="36" t="s">
        <v>50</v>
      </c>
      <c r="E68" s="37" t="s">
        <v>127</v>
      </c>
    </row>
    <row r="69" spans="1:5" ht="25.5">
      <c r="A69" t="s">
        <v>52</v>
      </c>
      <c r="E69" s="35" t="s">
        <v>128</v>
      </c>
    </row>
    <row r="70" spans="1:18" ht="12.75" customHeight="1">
      <c r="A70" s="6" t="s">
        <v>42</v>
      </c>
      <c s="6"/>
      <c s="39" t="s">
        <v>129</v>
      </c>
      <c s="6"/>
      <c s="27" t="s">
        <v>130</v>
      </c>
      <c s="6"/>
      <c s="6"/>
      <c s="6"/>
      <c s="40">
        <f>0+Q70</f>
      </c>
      <c r="O70">
        <f>0+R70</f>
      </c>
      <c r="Q70">
        <f>0+I71</f>
      </c>
      <c>
        <f>0+O71</f>
      </c>
    </row>
    <row r="71" spans="1:16" ht="25.5">
      <c r="A71" s="25" t="s">
        <v>44</v>
      </c>
      <c s="29" t="s">
        <v>131</v>
      </c>
      <c s="29" t="s">
        <v>132</v>
      </c>
      <c s="25" t="s">
        <v>56</v>
      </c>
      <c s="30" t="s">
        <v>133</v>
      </c>
      <c s="31" t="s">
        <v>47</v>
      </c>
      <c s="32">
        <v>2</v>
      </c>
      <c s="33">
        <v>0</v>
      </c>
      <c s="33">
        <f>ROUND(ROUND(H71,2)*ROUND(G71,5),2)</f>
      </c>
      <c r="O71">
        <f>(I71*21)/100</f>
      </c>
      <c t="s">
        <v>23</v>
      </c>
    </row>
    <row r="72" spans="1:5" ht="12.75">
      <c r="A72" s="34" t="s">
        <v>48</v>
      </c>
      <c r="E72" s="35" t="s">
        <v>56</v>
      </c>
    </row>
    <row r="73" spans="1:5" ht="25.5">
      <c r="A73" s="36" t="s">
        <v>50</v>
      </c>
      <c r="E73" s="37" t="s">
        <v>134</v>
      </c>
    </row>
    <row r="74" spans="1:5" ht="63.75">
      <c r="A74" t="s">
        <v>52</v>
      </c>
      <c r="E74" s="35" t="s">
        <v>135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